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00\320\320\Finanzierer\Glock, Sebastian\BaufiSchutz Beratungstools_Infos\"/>
    </mc:Choice>
  </mc:AlternateContent>
  <xr:revisionPtr revIDLastSave="0" documentId="8_{E16712C1-ABCB-48E6-86B3-9178C66F7DE9}" xr6:coauthVersionLast="36" xr6:coauthVersionMax="36" xr10:uidLastSave="{00000000-0000-0000-0000-000000000000}"/>
  <bookViews>
    <workbookView xWindow="120" yWindow="30" windowWidth="19410" windowHeight="11010" xr2:uid="{00000000-000D-0000-FFFF-FFFF00000000}"/>
  </bookViews>
  <sheets>
    <sheet name="Berechnung BaufiSchutz" sheetId="1" r:id="rId1"/>
  </sheets>
  <definedNames>
    <definedName name="Z_B88DC10E_FB40_4D3D_965F_BFE368EB231B_.wvu.Rows" localSheetId="0" hidden="1">'Berechnung BaufiSchutz'!$33:$42</definedName>
  </definedNames>
  <calcPr calcId="191029"/>
  <customWorkbookViews>
    <customWorkbookView name="Hüsing, Steffen - Persönliche Ansicht" guid="{B88DC10E-FB40-4D3D-965F-BFE368EB231B}" mergeInterval="0" personalView="1" maximized="1" windowWidth="1596" windowHeight="623" activeSheetId="1" showComments="commIndAndComment"/>
  </customWorkbookViews>
</workbook>
</file>

<file path=xl/calcChain.xml><?xml version="1.0" encoding="utf-8"?>
<calcChain xmlns="http://schemas.openxmlformats.org/spreadsheetml/2006/main">
  <c r="C14" i="1" l="1"/>
  <c r="C13" i="1"/>
  <c r="F12" i="1"/>
  <c r="F10" i="1"/>
  <c r="C26" i="1"/>
  <c r="C10" i="1"/>
  <c r="C36" i="1" l="1"/>
  <c r="F11" i="1" l="1"/>
  <c r="F13" i="1"/>
  <c r="F14" i="1"/>
  <c r="D26" i="1" s="1"/>
  <c r="F15" i="1"/>
  <c r="F16" i="1"/>
  <c r="C11" i="1"/>
  <c r="C12" i="1"/>
  <c r="C15" i="1"/>
  <c r="C16" i="1"/>
  <c r="C17" i="1"/>
  <c r="I19" i="1" l="1"/>
  <c r="I26" i="1" s="1"/>
  <c r="I29" i="1"/>
  <c r="I27" i="1"/>
  <c r="I21" i="1" l="1"/>
  <c r="I20" i="1"/>
  <c r="I13" i="1"/>
  <c r="I14" i="1" s="1"/>
  <c r="I30" i="1" s="1"/>
  <c r="I22" i="1" l="1"/>
  <c r="I23" i="1" s="1"/>
  <c r="I28" i="1" l="1"/>
</calcChain>
</file>

<file path=xl/sharedStrings.xml><?xml version="1.0" encoding="utf-8"?>
<sst xmlns="http://schemas.openxmlformats.org/spreadsheetml/2006/main" count="53" uniqueCount="24">
  <si>
    <t>Laufzeit in Jahren</t>
  </si>
  <si>
    <t>AU</t>
  </si>
  <si>
    <t>AU+AL</t>
  </si>
  <si>
    <t>AL 12 Monate</t>
  </si>
  <si>
    <t>Einmalbeitrag (inkl. Versicherungsteuer) in Euro je 100 € versicherter Darlehensrate</t>
  </si>
  <si>
    <t>Ihre persönliche Prämienberechnung</t>
  </si>
  <si>
    <t>Laufzeit 
in Jahren</t>
  </si>
  <si>
    <t xml:space="preserve">                                          Prämie</t>
  </si>
  <si>
    <t>versicherte 
Darlehensrate</t>
  </si>
  <si>
    <t>Darlehenssumme</t>
  </si>
  <si>
    <t>Zinssatz</t>
  </si>
  <si>
    <t>Monatsrate</t>
  </si>
  <si>
    <t>Tilgung</t>
  </si>
  <si>
    <t>Jahresrate</t>
  </si>
  <si>
    <t>AL 24 Monate</t>
  </si>
  <si>
    <t>BaufiSchutz mit Einmalbeitrag</t>
  </si>
  <si>
    <t>AU*</t>
  </si>
  <si>
    <t>AU+AL*</t>
  </si>
  <si>
    <t>Eingaben nur in rot markierten Feldern möglich</t>
  </si>
  <si>
    <t>Stand: 15.01.2019</t>
  </si>
  <si>
    <t>Annuität ohne BaufiSchutz*</t>
  </si>
  <si>
    <t>Annuität mit BaufiSchutz*</t>
  </si>
  <si>
    <t>Annuität mit BaufiSchutz* 
gleichbleibende Rate, reduzierte Tilgung</t>
  </si>
  <si>
    <t>* Angaben ohne Gewähr und vorbehaltlich zukünftiger Tarifanpassungen. 
  Bei den Berechnungen zum BaufiSchutz und zur Baufinanzierung, handelt es sich um Näherungswerte. Maßgeblich sind die im
  Versicherungsantrag/Darlehensvertrag ausgewiesenen Beiträge/Raten.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</si>
</sst>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Sparkasse Lt"/>
      <family val="2"/>
    </font>
    <font>
      <b/>
      <sz val="11"/>
      <color theme="0"/>
      <name val="Sparkasse Lt"/>
      <family val="2"/>
    </font>
    <font>
      <sz val="11"/>
      <color theme="0"/>
      <name val="Sparkasse Lt"/>
      <family val="2"/>
    </font>
    <font>
      <b/>
      <sz val="11"/>
      <color theme="1"/>
      <name val="Sparkasse Lt"/>
      <family val="2"/>
    </font>
    <font>
      <sz val="11"/>
      <name val="Sparkasse Lt"/>
      <family val="2"/>
    </font>
    <font>
      <b/>
      <sz val="11"/>
      <name val="Sparkasse Lt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26"/>
      <color theme="1"/>
      <name val="Sparkasse Lt"/>
      <family val="2"/>
    </font>
    <font>
      <sz val="2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2001A"/>
        <bgColor indexed="64"/>
      </patternFill>
    </fill>
    <fill>
      <patternFill patternType="solid">
        <fgColor rgb="FF6667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44" fontId="2" fillId="2" borderId="1" xfId="1" applyFont="1" applyFill="1" applyBorder="1" applyProtection="1"/>
    <xf numFmtId="0" fontId="2" fillId="2" borderId="1" xfId="0" applyFont="1" applyFill="1" applyBorder="1" applyProtection="1"/>
    <xf numFmtId="0" fontId="4" fillId="0" borderId="0" xfId="0" applyFont="1" applyProtection="1"/>
    <xf numFmtId="44" fontId="5" fillId="5" borderId="0" xfId="0" applyNumberFormat="1" applyFont="1" applyFill="1" applyBorder="1" applyProtection="1"/>
    <xf numFmtId="44" fontId="5" fillId="5" borderId="0" xfId="1" applyFont="1" applyFill="1" applyBorder="1" applyAlignment="1" applyProtection="1">
      <alignment horizontal="right"/>
    </xf>
    <xf numFmtId="164" fontId="5" fillId="5" borderId="0" xfId="1" applyNumberFormat="1" applyFont="1" applyFill="1" applyBorder="1" applyAlignment="1" applyProtection="1">
      <alignment horizontal="center" vertical="center"/>
    </xf>
    <xf numFmtId="0" fontId="6" fillId="5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8" fillId="4" borderId="0" xfId="0" applyFont="1" applyFill="1" applyProtection="1"/>
    <xf numFmtId="0" fontId="8" fillId="3" borderId="0" xfId="0" applyFont="1" applyFill="1" applyAlignment="1" applyProtection="1">
      <alignment horizontal="center"/>
      <protection locked="0"/>
    </xf>
    <xf numFmtId="0" fontId="9" fillId="0" borderId="0" xfId="0" applyFont="1" applyProtection="1"/>
    <xf numFmtId="0" fontId="7" fillId="4" borderId="0" xfId="0" applyFont="1" applyFill="1" applyProtection="1"/>
    <xf numFmtId="0" fontId="8" fillId="4" borderId="0" xfId="0" applyFont="1" applyFill="1" applyAlignment="1" applyProtection="1">
      <alignment horizontal="center"/>
    </xf>
    <xf numFmtId="0" fontId="8" fillId="4" borderId="1" xfId="0" applyFont="1" applyFill="1" applyBorder="1" applyAlignment="1" applyProtection="1">
      <alignment horizontal="center"/>
    </xf>
    <xf numFmtId="44" fontId="7" fillId="2" borderId="1" xfId="1" applyFont="1" applyFill="1" applyBorder="1" applyProtection="1"/>
    <xf numFmtId="0" fontId="7" fillId="2" borderId="1" xfId="0" applyFont="1" applyFill="1" applyBorder="1" applyProtection="1"/>
    <xf numFmtId="164" fontId="8" fillId="3" borderId="1" xfId="1" applyNumberFormat="1" applyFont="1" applyFill="1" applyBorder="1" applyProtection="1">
      <protection locked="0"/>
    </xf>
    <xf numFmtId="0" fontId="7" fillId="0" borderId="0" xfId="0" applyFont="1" applyAlignment="1" applyProtection="1">
      <alignment wrapText="1"/>
    </xf>
    <xf numFmtId="44" fontId="7" fillId="0" borderId="0" xfId="1" applyFont="1" applyProtection="1"/>
    <xf numFmtId="10" fontId="8" fillId="4" borderId="0" xfId="0" applyNumberFormat="1" applyFont="1" applyFill="1" applyProtection="1"/>
    <xf numFmtId="0" fontId="10" fillId="0" borderId="0" xfId="0" applyFont="1" applyAlignment="1" applyProtection="1">
      <alignment horizontal="left"/>
    </xf>
    <xf numFmtId="164" fontId="7" fillId="2" borderId="1" xfId="1" applyNumberFormat="1" applyFont="1" applyFill="1" applyBorder="1" applyProtection="1"/>
    <xf numFmtId="0" fontId="7" fillId="0" borderId="0" xfId="0" applyFont="1" applyAlignment="1" applyProtection="1">
      <alignment horizontal="left"/>
    </xf>
    <xf numFmtId="10" fontId="7" fillId="2" borderId="1" xfId="1" applyNumberFormat="1" applyFont="1" applyFill="1" applyBorder="1" applyProtection="1"/>
    <xf numFmtId="0" fontId="7" fillId="2" borderId="1" xfId="0" applyFont="1" applyFill="1" applyBorder="1" applyAlignment="1" applyProtection="1">
      <alignment wrapText="1"/>
    </xf>
    <xf numFmtId="0" fontId="10" fillId="0" borderId="0" xfId="0" applyFont="1" applyProtection="1"/>
    <xf numFmtId="44" fontId="7" fillId="2" borderId="1" xfId="0" applyNumberFormat="1" applyFont="1" applyFill="1" applyBorder="1" applyProtection="1"/>
    <xf numFmtId="0" fontId="9" fillId="4" borderId="0" xfId="0" applyFont="1" applyFill="1" applyAlignment="1" applyProtection="1">
      <alignment horizontal="center"/>
    </xf>
    <xf numFmtId="0" fontId="8" fillId="4" borderId="1" xfId="0" applyFont="1" applyFill="1" applyBorder="1" applyAlignment="1" applyProtection="1">
      <alignment horizontal="center" wrapText="1"/>
    </xf>
    <xf numFmtId="164" fontId="8" fillId="3" borderId="1" xfId="1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44" fontId="7" fillId="6" borderId="1" xfId="0" applyNumberFormat="1" applyFont="1" applyFill="1" applyBorder="1" applyProtection="1"/>
    <xf numFmtId="164" fontId="11" fillId="5" borderId="3" xfId="1" applyNumberFormat="1" applyFont="1" applyFill="1" applyBorder="1" applyAlignment="1" applyProtection="1">
      <alignment horizontal="center" vertical="center"/>
    </xf>
    <xf numFmtId="0" fontId="12" fillId="5" borderId="3" xfId="0" applyFont="1" applyFill="1" applyBorder="1" applyAlignment="1" applyProtection="1">
      <alignment horizontal="center"/>
    </xf>
    <xf numFmtId="44" fontId="11" fillId="5" borderId="3" xfId="0" applyNumberFormat="1" applyFont="1" applyFill="1" applyBorder="1" applyProtection="1"/>
    <xf numFmtId="44" fontId="11" fillId="5" borderId="3" xfId="1" applyFont="1" applyFill="1" applyBorder="1" applyAlignment="1" applyProtection="1">
      <alignment horizontal="right"/>
    </xf>
    <xf numFmtId="164" fontId="11" fillId="5" borderId="0" xfId="1" applyNumberFormat="1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/>
    </xf>
    <xf numFmtId="44" fontId="11" fillId="5" borderId="0" xfId="0" applyNumberFormat="1" applyFont="1" applyFill="1" applyBorder="1" applyProtection="1"/>
    <xf numFmtId="44" fontId="11" fillId="5" borderId="0" xfId="1" applyFont="1" applyFill="1" applyBorder="1" applyAlignment="1" applyProtection="1">
      <alignment horizontal="right"/>
    </xf>
    <xf numFmtId="0" fontId="13" fillId="0" borderId="0" xfId="0" applyFont="1" applyAlignment="1" applyProtection="1">
      <alignment horizontal="left"/>
    </xf>
    <xf numFmtId="10" fontId="8" fillId="3" borderId="1" xfId="0" applyNumberFormat="1" applyFont="1" applyFill="1" applyBorder="1" applyProtection="1">
      <protection locked="0"/>
    </xf>
    <xf numFmtId="44" fontId="14" fillId="2" borderId="1" xfId="1" applyFont="1" applyFill="1" applyBorder="1" applyProtection="1"/>
    <xf numFmtId="44" fontId="5" fillId="2" borderId="1" xfId="1" applyFont="1" applyFill="1" applyBorder="1" applyProtection="1"/>
    <xf numFmtId="0" fontId="8" fillId="4" borderId="2" xfId="0" applyFont="1" applyFill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5" fillId="5" borderId="0" xfId="0" applyFont="1" applyFill="1" applyBorder="1" applyAlignment="1" applyProtection="1">
      <alignment horizontal="left" vertical="center"/>
    </xf>
    <xf numFmtId="0" fontId="16" fillId="5" borderId="0" xfId="0" applyFont="1" applyFill="1" applyAlignment="1">
      <alignment horizontal="left" vertical="center"/>
    </xf>
    <xf numFmtId="0" fontId="2" fillId="0" borderId="0" xfId="0" applyFont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2001A"/>
      <color rgb="FFF2F2F2"/>
      <color rgb="FF6667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1181100</xdr:colOff>
      <xdr:row>0</xdr:row>
      <xdr:rowOff>57150</xdr:rowOff>
    </xdr:from>
    <xdr:to>
      <xdr:col>8</xdr:col>
      <xdr:colOff>1181251</xdr:colOff>
      <xdr:row>4</xdr:row>
      <xdr:rowOff>123150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9620250" y="57150"/>
          <a:ext cx="1876576" cy="82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152400</xdr:colOff>
      <xdr:row>45</xdr:row>
      <xdr:rowOff>85725</xdr:rowOff>
    </xdr:from>
    <xdr:to>
      <xdr:col>8</xdr:col>
      <xdr:colOff>1176375</xdr:colOff>
      <xdr:row>47</xdr:row>
      <xdr:rowOff>2250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01300" y="6696075"/>
          <a:ext cx="1023975" cy="28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showGridLines="0" tabSelected="1" zoomScaleNormal="100" workbookViewId="0">
      <selection activeCell="A26" sqref="A26"/>
    </sheetView>
  </sheetViews>
  <sheetFormatPr baseColWidth="10" defaultColWidth="11.42578125" defaultRowHeight="14.25" x14ac:dyDescent="0.2"/>
  <cols>
    <col min="1" max="1" width="21.42578125" style="2" customWidth="1"/>
    <col min="2" max="3" width="17.7109375" style="1" customWidth="1"/>
    <col min="4" max="4" width="20.85546875" style="2" customWidth="1"/>
    <col min="5" max="6" width="17.7109375" style="1" customWidth="1"/>
    <col min="7" max="7" width="13.42578125" style="1" customWidth="1"/>
    <col min="8" max="8" width="28.140625" style="1" customWidth="1"/>
    <col min="9" max="9" width="18.5703125" style="1" customWidth="1"/>
    <col min="10" max="16384" width="11.42578125" style="1"/>
  </cols>
  <sheetData>
    <row r="1" spans="1:9" ht="15" customHeight="1" x14ac:dyDescent="0.2">
      <c r="A1" s="58" t="s">
        <v>15</v>
      </c>
      <c r="B1" s="59"/>
      <c r="C1" s="59"/>
      <c r="D1" s="59"/>
      <c r="E1" s="59"/>
      <c r="F1" s="59"/>
      <c r="G1" s="59"/>
      <c r="H1" s="59"/>
      <c r="I1" s="59"/>
    </row>
    <row r="2" spans="1:9" ht="15" customHeight="1" x14ac:dyDescent="0.2">
      <c r="A2" s="59"/>
      <c r="B2" s="59"/>
      <c r="C2" s="59"/>
      <c r="D2" s="59"/>
      <c r="E2" s="59"/>
      <c r="F2" s="59"/>
      <c r="G2" s="59"/>
      <c r="H2" s="59"/>
      <c r="I2" s="59"/>
    </row>
    <row r="3" spans="1:9" ht="15" customHeight="1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ht="15" customHeight="1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22.5" customHeight="1" x14ac:dyDescent="0.2">
      <c r="A5" s="59"/>
      <c r="B5" s="59"/>
      <c r="C5" s="59"/>
      <c r="D5" s="59"/>
      <c r="E5" s="59"/>
      <c r="F5" s="59"/>
      <c r="G5" s="59"/>
      <c r="H5" s="59"/>
      <c r="I5" s="59"/>
    </row>
    <row r="6" spans="1:9" ht="3.75" customHeight="1" x14ac:dyDescent="0.2">
      <c r="A6" s="59"/>
      <c r="B6" s="59"/>
      <c r="C6" s="59"/>
      <c r="D6" s="59"/>
      <c r="E6" s="59"/>
      <c r="F6" s="59"/>
      <c r="G6" s="59"/>
      <c r="H6" s="59"/>
      <c r="I6" s="59"/>
    </row>
    <row r="7" spans="1:9" ht="10.5" customHeight="1" x14ac:dyDescent="0.2">
      <c r="A7" s="17"/>
      <c r="B7" s="18"/>
      <c r="C7" s="18"/>
      <c r="D7" s="17"/>
      <c r="E7" s="18"/>
      <c r="F7" s="18"/>
      <c r="G7" s="18"/>
      <c r="H7" s="18"/>
      <c r="I7" s="18"/>
    </row>
    <row r="8" spans="1:9" x14ac:dyDescent="0.2">
      <c r="A8" s="17"/>
      <c r="B8" s="19"/>
      <c r="C8" s="19"/>
      <c r="D8" s="20" t="s">
        <v>3</v>
      </c>
      <c r="E8" s="19"/>
      <c r="F8" s="19"/>
      <c r="G8" s="21" t="s">
        <v>3</v>
      </c>
      <c r="H8" s="19" t="s">
        <v>20</v>
      </c>
      <c r="I8" s="22"/>
    </row>
    <row r="9" spans="1:9" x14ac:dyDescent="0.2">
      <c r="A9" s="23" t="s">
        <v>0</v>
      </c>
      <c r="B9" s="23" t="s">
        <v>16</v>
      </c>
      <c r="C9" s="23" t="s">
        <v>17</v>
      </c>
      <c r="D9" s="23" t="s">
        <v>0</v>
      </c>
      <c r="E9" s="23" t="s">
        <v>16</v>
      </c>
      <c r="F9" s="23" t="s">
        <v>17</v>
      </c>
      <c r="G9" s="21" t="s">
        <v>14</v>
      </c>
      <c r="H9" s="22"/>
      <c r="I9" s="22"/>
    </row>
    <row r="10" spans="1:9" x14ac:dyDescent="0.2">
      <c r="A10" s="24">
        <v>1</v>
      </c>
      <c r="B10" s="25">
        <v>13.481</v>
      </c>
      <c r="C10" s="25">
        <f>IF($D$8=$G$8,C35,D35)</f>
        <v>17.491</v>
      </c>
      <c r="D10" s="24">
        <v>9</v>
      </c>
      <c r="E10" s="25">
        <v>355.41199999999998</v>
      </c>
      <c r="F10" s="25">
        <f t="shared" ref="F10:F16" si="0">IF($D$8=$G$8,G35,H35)</f>
        <v>637.399</v>
      </c>
      <c r="G10" s="18"/>
      <c r="H10" s="26" t="s">
        <v>9</v>
      </c>
      <c r="I10" s="27">
        <v>200000</v>
      </c>
    </row>
    <row r="11" spans="1:9" x14ac:dyDescent="0.2">
      <c r="A11" s="24">
        <v>2</v>
      </c>
      <c r="B11" s="25">
        <v>40.652999999999999</v>
      </c>
      <c r="C11" s="25">
        <f t="shared" ref="C11:C17" si="1">IF($D$8=$G$8,C36,D36)</f>
        <v>80.240000000000009</v>
      </c>
      <c r="D11" s="24">
        <v>10</v>
      </c>
      <c r="E11" s="25">
        <v>399.19</v>
      </c>
      <c r="F11" s="25">
        <f t="shared" si="0"/>
        <v>715.85199999999998</v>
      </c>
      <c r="G11" s="18"/>
      <c r="H11" s="26" t="s">
        <v>10</v>
      </c>
      <c r="I11" s="52">
        <v>0.02</v>
      </c>
    </row>
    <row r="12" spans="1:9" x14ac:dyDescent="0.2">
      <c r="A12" s="24">
        <v>3</v>
      </c>
      <c r="B12" s="25">
        <v>78.66</v>
      </c>
      <c r="C12" s="25">
        <f t="shared" si="1"/>
        <v>155.22499999999999</v>
      </c>
      <c r="D12" s="24">
        <v>11</v>
      </c>
      <c r="E12" s="25">
        <v>443.089</v>
      </c>
      <c r="F12" s="25">
        <f t="shared" si="0"/>
        <v>794.60599999999999</v>
      </c>
      <c r="G12" s="18"/>
      <c r="H12" s="26" t="s">
        <v>12</v>
      </c>
      <c r="I12" s="52">
        <v>2.5000000000000001E-2</v>
      </c>
    </row>
    <row r="13" spans="1:9" x14ac:dyDescent="0.2">
      <c r="A13" s="24">
        <v>4</v>
      </c>
      <c r="B13" s="25">
        <v>107.137</v>
      </c>
      <c r="C13" s="25">
        <f t="shared" si="1"/>
        <v>211.45</v>
      </c>
      <c r="D13" s="24">
        <v>12</v>
      </c>
      <c r="E13" s="25">
        <v>487.01</v>
      </c>
      <c r="F13" s="25">
        <f t="shared" si="0"/>
        <v>873.35799999999995</v>
      </c>
      <c r="G13" s="18"/>
      <c r="H13" s="26" t="s">
        <v>13</v>
      </c>
      <c r="I13" s="25">
        <f>$I$10*($I$11+$I$12)</f>
        <v>9000</v>
      </c>
    </row>
    <row r="14" spans="1:9" x14ac:dyDescent="0.2">
      <c r="A14" s="24">
        <v>5</v>
      </c>
      <c r="B14" s="25">
        <v>142.267</v>
      </c>
      <c r="C14" s="25">
        <f t="shared" si="1"/>
        <v>280.76600000000002</v>
      </c>
      <c r="D14" s="24">
        <v>13</v>
      </c>
      <c r="E14" s="25">
        <v>530.23500000000001</v>
      </c>
      <c r="F14" s="25">
        <f t="shared" si="0"/>
        <v>950.88800000000003</v>
      </c>
      <c r="G14" s="18"/>
      <c r="H14" s="26" t="s">
        <v>11</v>
      </c>
      <c r="I14" s="25">
        <f>$I$13/12</f>
        <v>750</v>
      </c>
    </row>
    <row r="15" spans="1:9" x14ac:dyDescent="0.2">
      <c r="A15" s="24">
        <v>6</v>
      </c>
      <c r="B15" s="25">
        <v>196.96799999999999</v>
      </c>
      <c r="C15" s="25">
        <f t="shared" si="1"/>
        <v>373.827</v>
      </c>
      <c r="D15" s="24">
        <v>14</v>
      </c>
      <c r="E15" s="25">
        <v>573.46799999999996</v>
      </c>
      <c r="F15" s="25">
        <f t="shared" si="0"/>
        <v>1028.4190000000001</v>
      </c>
      <c r="G15" s="18"/>
      <c r="H15" s="18"/>
      <c r="I15" s="18"/>
    </row>
    <row r="16" spans="1:9" x14ac:dyDescent="0.2">
      <c r="A16" s="24">
        <v>7</v>
      </c>
      <c r="B16" s="25">
        <v>259.51499999999999</v>
      </c>
      <c r="C16" s="25">
        <f t="shared" si="1"/>
        <v>465.39600000000002</v>
      </c>
      <c r="D16" s="24">
        <v>15</v>
      </c>
      <c r="E16" s="25">
        <v>616.70000000000005</v>
      </c>
      <c r="F16" s="25">
        <f t="shared" si="0"/>
        <v>1105.9490000000001</v>
      </c>
      <c r="G16" s="18"/>
      <c r="H16" s="28"/>
      <c r="I16" s="29"/>
    </row>
    <row r="17" spans="1:9" x14ac:dyDescent="0.2">
      <c r="A17" s="24">
        <v>8</v>
      </c>
      <c r="B17" s="25">
        <v>311.68799999999999</v>
      </c>
      <c r="C17" s="25">
        <f t="shared" si="1"/>
        <v>558.93700000000001</v>
      </c>
      <c r="D17" s="24"/>
      <c r="E17" s="26"/>
      <c r="F17" s="26"/>
      <c r="G17" s="3" t="s">
        <v>1</v>
      </c>
      <c r="H17" s="19" t="s">
        <v>21</v>
      </c>
      <c r="I17" s="20" t="s">
        <v>2</v>
      </c>
    </row>
    <row r="18" spans="1:9" ht="12" customHeight="1" x14ac:dyDescent="0.2">
      <c r="A18" s="17"/>
      <c r="B18" s="18"/>
      <c r="C18" s="18"/>
      <c r="D18" s="17"/>
      <c r="E18" s="18"/>
      <c r="F18" s="21">
        <v>1</v>
      </c>
      <c r="G18" s="3" t="s">
        <v>2</v>
      </c>
      <c r="H18" s="19"/>
      <c r="I18" s="30"/>
    </row>
    <row r="19" spans="1:9" x14ac:dyDescent="0.2">
      <c r="A19" s="31" t="s">
        <v>4</v>
      </c>
      <c r="B19" s="18"/>
      <c r="C19" s="18"/>
      <c r="D19" s="17"/>
      <c r="E19" s="18"/>
      <c r="F19" s="21">
        <v>2</v>
      </c>
      <c r="G19" s="18"/>
      <c r="H19" s="26" t="s">
        <v>9</v>
      </c>
      <c r="I19" s="32">
        <f>IF(I17="AU",I10+C26,IF(I17="AU+AL",I10+D26,I10))</f>
        <v>205726.81599999999</v>
      </c>
    </row>
    <row r="20" spans="1:9" x14ac:dyDescent="0.2">
      <c r="A20" s="33"/>
      <c r="B20" s="18"/>
      <c r="C20" s="18"/>
      <c r="D20" s="17"/>
      <c r="E20" s="18"/>
      <c r="F20" s="21">
        <v>3</v>
      </c>
      <c r="G20" s="18"/>
      <c r="H20" s="26" t="s">
        <v>10</v>
      </c>
      <c r="I20" s="34">
        <f>$I$11</f>
        <v>0.02</v>
      </c>
    </row>
    <row r="21" spans="1:9" x14ac:dyDescent="0.2">
      <c r="A21" s="33"/>
      <c r="B21" s="18"/>
      <c r="C21" s="18"/>
      <c r="D21" s="17"/>
      <c r="E21" s="18"/>
      <c r="F21" s="21">
        <v>4</v>
      </c>
      <c r="G21" s="18"/>
      <c r="H21" s="35" t="s">
        <v>12</v>
      </c>
      <c r="I21" s="34">
        <f>$I$12</f>
        <v>2.5000000000000001E-2</v>
      </c>
    </row>
    <row r="22" spans="1:9" x14ac:dyDescent="0.2">
      <c r="A22" s="17"/>
      <c r="B22" s="18"/>
      <c r="C22" s="18"/>
      <c r="D22" s="17"/>
      <c r="E22" s="18"/>
      <c r="F22" s="21">
        <v>5</v>
      </c>
      <c r="G22" s="18"/>
      <c r="H22" s="26" t="s">
        <v>13</v>
      </c>
      <c r="I22" s="25">
        <f>$I$19*($I$20+$I$21)</f>
        <v>9257.7067200000001</v>
      </c>
    </row>
    <row r="23" spans="1:9" x14ac:dyDescent="0.2">
      <c r="A23" s="31" t="s">
        <v>5</v>
      </c>
      <c r="B23" s="36"/>
      <c r="C23" s="18"/>
      <c r="D23" s="17"/>
      <c r="E23" s="18"/>
      <c r="F23" s="21">
        <v>6</v>
      </c>
      <c r="G23" s="18"/>
      <c r="H23" s="26" t="s">
        <v>11</v>
      </c>
      <c r="I23" s="37">
        <f>$I$22/12</f>
        <v>771.47555999999997</v>
      </c>
    </row>
    <row r="24" spans="1:9" x14ac:dyDescent="0.2">
      <c r="A24" s="17"/>
      <c r="B24" s="18"/>
      <c r="C24" s="23" t="s">
        <v>7</v>
      </c>
      <c r="D24" s="38"/>
      <c r="E24" s="18"/>
      <c r="F24" s="21">
        <v>7</v>
      </c>
      <c r="G24" s="18"/>
      <c r="H24" s="18"/>
      <c r="I24" s="18"/>
    </row>
    <row r="25" spans="1:9" ht="36" customHeight="1" x14ac:dyDescent="0.2">
      <c r="A25" s="39" t="s">
        <v>8</v>
      </c>
      <c r="B25" s="39" t="s">
        <v>6</v>
      </c>
      <c r="C25" s="24" t="s">
        <v>16</v>
      </c>
      <c r="D25" s="24" t="s">
        <v>17</v>
      </c>
      <c r="E25" s="18"/>
      <c r="F25" s="21">
        <v>8</v>
      </c>
      <c r="G25" s="18"/>
      <c r="H25" s="55" t="s">
        <v>22</v>
      </c>
      <c r="I25" s="55"/>
    </row>
    <row r="26" spans="1:9" x14ac:dyDescent="0.2">
      <c r="A26" s="40">
        <v>800</v>
      </c>
      <c r="B26" s="41">
        <v>10</v>
      </c>
      <c r="C26" s="42">
        <f>IF($B$26=1,$B$10*$A$26/100,IF($B$26=2,$B$11*$A$26/100,IF($B$26=3,$B$12*$A$26/100,IF($B$26=4,$B$13*$A$26/100,IF($B$26=5,$B$14*$A$26/100,IF($B$26=6,$B$15*$A$26/100,IF($B$26=7,259.515*$A$26/100,IF($B$26=8,311.688*$A$26/100,IF($B$26=9,$E$10*$A$26/100,IF($B$26=10,$E$11*$A$26/100,IF($B$26=11,$E$12*$A$26/100,IF($B$26=12,487.002*$A$26/100,IF($B$26=13,$E$14*$A$26/100,IF($B$26=14,$E$15*$A$26/100,IF($B$26=15,$E$16*$A$26/100,"")))))))))))))))</f>
        <v>3193.52</v>
      </c>
      <c r="D26" s="42">
        <f>IF($B$26=1,$C$10*$A$26/100,IF($B$26=2,$C$11*$A$26/100,IF($B$26=3,$C$12*$A$26/100,IF($B$26=4,$C$13*$A$26/100,IF($B$26=5,$C$14*$A$26/100,IF($B$26=6,$C$15*$A$26/100,IF($B$26=7,$C$16*$A$26/100,IF($B$26=8,$C$17*$A$26/100,IF($B$26=9,$F$10*$A$26/100,IF($B$26=10,$F$11*$A$26/100,IF($B$26=11,$F$12*$A$26/100,IF($B$26=12,$F$13*$A$26/100,IF($B$26=13,$F$14*$A$26/100,IF($B$26=14,$F$15*$A$26/100,IF($B$26=15,$F$16*$A$26/100,"")))))))))))))))</f>
        <v>5726.8159999999998</v>
      </c>
      <c r="E26" s="18"/>
      <c r="F26" s="21">
        <v>9</v>
      </c>
      <c r="G26" s="18"/>
      <c r="H26" s="26" t="s">
        <v>9</v>
      </c>
      <c r="I26" s="32">
        <f>$I$19</f>
        <v>205726.81599999999</v>
      </c>
    </row>
    <row r="27" spans="1:9" x14ac:dyDescent="0.2">
      <c r="A27" s="43"/>
      <c r="B27" s="44"/>
      <c r="C27" s="45"/>
      <c r="D27" s="46"/>
      <c r="E27" s="18"/>
      <c r="F27" s="21">
        <v>10</v>
      </c>
      <c r="G27" s="18"/>
      <c r="H27" s="26" t="s">
        <v>10</v>
      </c>
      <c r="I27" s="34">
        <f>$I$11</f>
        <v>0.02</v>
      </c>
    </row>
    <row r="28" spans="1:9" x14ac:dyDescent="0.2">
      <c r="A28" s="47"/>
      <c r="B28" s="48"/>
      <c r="C28" s="49"/>
      <c r="D28" s="50"/>
      <c r="E28" s="18"/>
      <c r="F28" s="21">
        <v>11</v>
      </c>
      <c r="G28" s="18"/>
      <c r="H28" s="35" t="s">
        <v>12</v>
      </c>
      <c r="I28" s="34">
        <f>(I29/I26)-I27</f>
        <v>2.3747335301198654E-2</v>
      </c>
    </row>
    <row r="29" spans="1:9" x14ac:dyDescent="0.2">
      <c r="A29" s="47"/>
      <c r="B29" s="48"/>
      <c r="C29" s="49"/>
      <c r="D29" s="50"/>
      <c r="E29" s="18"/>
      <c r="F29" s="21">
        <v>12</v>
      </c>
      <c r="G29" s="18"/>
      <c r="H29" s="26" t="s">
        <v>13</v>
      </c>
      <c r="I29" s="25">
        <f>$I$10*($I$11+$I$12)</f>
        <v>9000</v>
      </c>
    </row>
    <row r="30" spans="1:9" x14ac:dyDescent="0.2">
      <c r="A30" s="47"/>
      <c r="B30" s="48"/>
      <c r="C30" s="49"/>
      <c r="D30" s="50"/>
      <c r="E30" s="18"/>
      <c r="F30" s="21">
        <v>13</v>
      </c>
      <c r="G30" s="18"/>
      <c r="H30" s="26" t="s">
        <v>11</v>
      </c>
      <c r="I30" s="37">
        <f>I14</f>
        <v>750</v>
      </c>
    </row>
    <row r="31" spans="1:9" ht="16.149999999999999" customHeight="1" x14ac:dyDescent="0.25">
      <c r="A31" s="15"/>
      <c r="B31" s="16"/>
      <c r="C31" s="13"/>
      <c r="D31" s="14"/>
      <c r="E31" s="5"/>
      <c r="F31" s="12">
        <v>14</v>
      </c>
      <c r="G31" s="5"/>
      <c r="H31" s="5"/>
      <c r="I31" s="5"/>
    </row>
    <row r="32" spans="1:9" ht="14.45" customHeight="1" x14ac:dyDescent="0.25">
      <c r="A32" s="15"/>
      <c r="B32" s="16"/>
      <c r="C32" s="13"/>
      <c r="D32" s="14"/>
      <c r="E32" s="5"/>
      <c r="F32" s="12">
        <v>15</v>
      </c>
      <c r="G32" s="5"/>
      <c r="H32" s="5"/>
      <c r="I32" s="5"/>
    </row>
    <row r="33" spans="1:9" ht="15" hidden="1" x14ac:dyDescent="0.25">
      <c r="A33" s="4"/>
      <c r="B33" s="6"/>
      <c r="C33" s="7" t="s">
        <v>3</v>
      </c>
      <c r="D33" s="7" t="s">
        <v>14</v>
      </c>
      <c r="E33" s="7"/>
      <c r="F33" s="7"/>
      <c r="G33" s="7" t="s">
        <v>3</v>
      </c>
      <c r="H33" s="7" t="s">
        <v>14</v>
      </c>
      <c r="I33" s="5"/>
    </row>
    <row r="34" spans="1:9" ht="15" hidden="1" x14ac:dyDescent="0.25">
      <c r="A34" s="8" t="s">
        <v>0</v>
      </c>
      <c r="B34" s="7" t="s">
        <v>1</v>
      </c>
      <c r="C34" s="7" t="s">
        <v>2</v>
      </c>
      <c r="D34" s="7" t="s">
        <v>2</v>
      </c>
      <c r="E34" s="8" t="s">
        <v>0</v>
      </c>
      <c r="F34" s="7" t="s">
        <v>1</v>
      </c>
      <c r="G34" s="7" t="s">
        <v>2</v>
      </c>
      <c r="H34" s="7" t="s">
        <v>2</v>
      </c>
      <c r="I34" s="5"/>
    </row>
    <row r="35" spans="1:9" ht="15" hidden="1" x14ac:dyDescent="0.25">
      <c r="A35" s="9">
        <v>1</v>
      </c>
      <c r="B35" s="10">
        <v>13.481</v>
      </c>
      <c r="C35" s="10">
        <v>17.491</v>
      </c>
      <c r="D35" s="10">
        <v>19.285</v>
      </c>
      <c r="E35" s="9">
        <v>9</v>
      </c>
      <c r="F35" s="10">
        <v>355.41199999999998</v>
      </c>
      <c r="G35" s="53">
        <v>637.399</v>
      </c>
      <c r="H35" s="10">
        <v>799.96100000000001</v>
      </c>
      <c r="I35" s="5"/>
    </row>
    <row r="36" spans="1:9" ht="15" hidden="1" x14ac:dyDescent="0.25">
      <c r="A36" s="9">
        <v>2</v>
      </c>
      <c r="B36" s="10">
        <v>40.652999999999999</v>
      </c>
      <c r="C36" s="10">
        <f>B36+39.587</f>
        <v>80.240000000000009</v>
      </c>
      <c r="D36" s="10">
        <v>97.941999999999993</v>
      </c>
      <c r="E36" s="9">
        <v>10</v>
      </c>
      <c r="F36" s="10">
        <v>399.19</v>
      </c>
      <c r="G36" s="10">
        <v>715.85199999999998</v>
      </c>
      <c r="H36" s="10">
        <v>898.06399999999996</v>
      </c>
      <c r="I36" s="5"/>
    </row>
    <row r="37" spans="1:9" ht="15" hidden="1" x14ac:dyDescent="0.25">
      <c r="A37" s="9">
        <v>3</v>
      </c>
      <c r="B37" s="10">
        <v>78.66</v>
      </c>
      <c r="C37" s="53">
        <v>155.22499999999999</v>
      </c>
      <c r="D37" s="10">
        <v>189.46100000000001</v>
      </c>
      <c r="E37" s="9">
        <v>11</v>
      </c>
      <c r="F37" s="10">
        <v>443.09</v>
      </c>
      <c r="G37" s="53">
        <v>794.60599999999999</v>
      </c>
      <c r="H37" s="10">
        <v>1031.6010000000001</v>
      </c>
      <c r="I37" s="5"/>
    </row>
    <row r="38" spans="1:9" ht="15" hidden="1" x14ac:dyDescent="0.25">
      <c r="A38" s="9">
        <v>4</v>
      </c>
      <c r="B38" s="54">
        <v>107.137</v>
      </c>
      <c r="C38" s="53">
        <v>211.45</v>
      </c>
      <c r="D38" s="10">
        <v>258.09300000000002</v>
      </c>
      <c r="E38" s="9">
        <v>12</v>
      </c>
      <c r="F38" s="53">
        <v>487.00200000000001</v>
      </c>
      <c r="G38" s="10">
        <v>873.35799999999995</v>
      </c>
      <c r="H38" s="10">
        <v>1165.135</v>
      </c>
      <c r="I38" s="5"/>
    </row>
    <row r="39" spans="1:9" ht="15" hidden="1" x14ac:dyDescent="0.25">
      <c r="A39" s="9">
        <v>5</v>
      </c>
      <c r="B39" s="10">
        <v>142.267</v>
      </c>
      <c r="C39" s="10">
        <v>280.76600000000002</v>
      </c>
      <c r="D39" s="53">
        <v>342.69400000000002</v>
      </c>
      <c r="E39" s="9">
        <v>13</v>
      </c>
      <c r="F39" s="10">
        <v>530.23500000000001</v>
      </c>
      <c r="G39" s="10">
        <v>950.88800000000003</v>
      </c>
      <c r="H39" s="10">
        <v>1269.2629999999999</v>
      </c>
      <c r="I39" s="5"/>
    </row>
    <row r="40" spans="1:9" ht="15" hidden="1" x14ac:dyDescent="0.25">
      <c r="A40" s="9">
        <v>6</v>
      </c>
      <c r="B40" s="10">
        <v>196.96799999999999</v>
      </c>
      <c r="C40" s="10">
        <v>373.827</v>
      </c>
      <c r="D40" s="10">
        <v>462.75</v>
      </c>
      <c r="E40" s="9">
        <v>14</v>
      </c>
      <c r="F40" s="10">
        <v>573.46799999999996</v>
      </c>
      <c r="G40" s="10">
        <v>1028.4190000000001</v>
      </c>
      <c r="H40" s="10">
        <v>1373.3920000000001</v>
      </c>
      <c r="I40" s="5"/>
    </row>
    <row r="41" spans="1:9" ht="15" hidden="1" x14ac:dyDescent="0.25">
      <c r="A41" s="9">
        <v>7</v>
      </c>
      <c r="B41" s="10">
        <v>259.51499999999999</v>
      </c>
      <c r="C41" s="10">
        <v>465.39600000000002</v>
      </c>
      <c r="D41" s="10">
        <v>581.31399999999996</v>
      </c>
      <c r="E41" s="9">
        <v>15</v>
      </c>
      <c r="F41" s="10">
        <v>616.70000000000005</v>
      </c>
      <c r="G41" s="10">
        <v>1105.9490000000001</v>
      </c>
      <c r="H41" s="10">
        <v>1477.519</v>
      </c>
    </row>
    <row r="42" spans="1:9" ht="15" hidden="1" x14ac:dyDescent="0.25">
      <c r="A42" s="9">
        <v>8</v>
      </c>
      <c r="B42" s="53">
        <v>311.68799999999999</v>
      </c>
      <c r="C42" s="10">
        <v>558.93700000000001</v>
      </c>
      <c r="D42" s="10">
        <v>701.84900000000005</v>
      </c>
      <c r="E42" s="9"/>
      <c r="F42" s="11"/>
      <c r="G42" s="11"/>
      <c r="H42" s="11"/>
    </row>
    <row r="43" spans="1:9" ht="18" x14ac:dyDescent="0.25">
      <c r="A43" s="51" t="s">
        <v>19</v>
      </c>
    </row>
    <row r="44" spans="1:9" x14ac:dyDescent="0.2">
      <c r="A44" s="60" t="s">
        <v>23</v>
      </c>
      <c r="B44" s="61"/>
      <c r="C44" s="61"/>
      <c r="D44" s="62"/>
      <c r="E44" s="62"/>
      <c r="F44" s="62"/>
      <c r="G44" s="62"/>
      <c r="H44" s="62"/>
    </row>
    <row r="45" spans="1:9" x14ac:dyDescent="0.2">
      <c r="A45" s="62"/>
      <c r="B45" s="62"/>
      <c r="C45" s="62"/>
      <c r="D45" s="62"/>
      <c r="E45" s="62"/>
      <c r="F45" s="62"/>
      <c r="G45" s="62"/>
      <c r="H45" s="62"/>
    </row>
    <row r="46" spans="1:9" x14ac:dyDescent="0.2">
      <c r="A46" s="63"/>
      <c r="B46" s="63"/>
      <c r="C46" s="63"/>
      <c r="D46" s="63"/>
      <c r="E46" s="63"/>
      <c r="F46" s="63"/>
      <c r="G46" s="63"/>
      <c r="H46" s="63"/>
    </row>
    <row r="47" spans="1:9" ht="15" x14ac:dyDescent="0.25">
      <c r="A47" s="56" t="s">
        <v>18</v>
      </c>
      <c r="B47" s="57"/>
      <c r="C47" s="57"/>
    </row>
  </sheetData>
  <sheetProtection password="B372" sheet="1" objects="1" scenarios="1" selectLockedCells="1"/>
  <customSheetViews>
    <customSheetView guid="{B88DC10E-FB40-4D3D-965F-BFE368EB231B}" showGridLines="0" fitToPage="1" hiddenRows="1" topLeftCell="A4">
      <selection activeCell="B26" sqref="B26"/>
      <pageMargins left="0.7" right="0.7" top="0.78740157499999996" bottom="0.78740157499999996" header="0.3" footer="0.3"/>
      <pageSetup paperSize="9" scale="75" orientation="landscape" horizontalDpi="300" verticalDpi="300" r:id="rId1"/>
    </customSheetView>
  </customSheetViews>
  <mergeCells count="4">
    <mergeCell ref="H25:I25"/>
    <mergeCell ref="A47:C47"/>
    <mergeCell ref="A1:I6"/>
    <mergeCell ref="A44:H46"/>
  </mergeCells>
  <dataValidations count="3">
    <dataValidation type="list" allowBlank="1" showInputMessage="1" showErrorMessage="1" sqref="D8" xr:uid="{00000000-0002-0000-0000-000000000000}">
      <formula1>$G$8:$G$9</formula1>
    </dataValidation>
    <dataValidation type="list" allowBlank="1" showInputMessage="1" showErrorMessage="1" sqref="B26" xr:uid="{00000000-0002-0000-0000-000001000000}">
      <formula1>$F$18:$F$32</formula1>
    </dataValidation>
    <dataValidation type="list" allowBlank="1" showInputMessage="1" showErrorMessage="1" sqref="I17" xr:uid="{00000000-0002-0000-0000-000002000000}">
      <formula1>$G$17:$G$18</formula1>
    </dataValidation>
  </dataValidations>
  <pageMargins left="0.62992125984251968" right="0.23622047244094491" top="1.1417322834645669" bottom="0.74803149606299213" header="0.31496062992125984" footer="0.31496062992125984"/>
  <pageSetup paperSize="9" scale="75" orientation="landscape" horizontalDpi="4294967293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 BaufiSchutz</vt:lpstr>
    </vt:vector>
  </TitlesOfParts>
  <Company>Provinzial Rheinland Versicherung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Faßmann, Christian</dc:creator>
  <cp:lastModifiedBy>Glock Sebastian</cp:lastModifiedBy>
  <cp:lastPrinted>2019-01-15T10:16:22Z</cp:lastPrinted>
  <dcterms:created xsi:type="dcterms:W3CDTF">2018-01-31T12:11:50Z</dcterms:created>
  <dcterms:modified xsi:type="dcterms:W3CDTF">2023-10-19T10:04:39Z</dcterms:modified>
</cp:coreProperties>
</file>